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/>
  <mc:AlternateContent xmlns:mc="http://schemas.openxmlformats.org/markup-compatibility/2006">
    <mc:Choice Requires="x15">
      <x15ac:absPath xmlns:x15ac="http://schemas.microsoft.com/office/spreadsheetml/2010/11/ac" url="/Users/ivancernusak/Documents/Teaching_BcMgrPhD/TeoriaChemickejVazby/Cvicenie-Skusanie/excely/"/>
    </mc:Choice>
  </mc:AlternateContent>
  <xr:revisionPtr revIDLastSave="0" documentId="13_ncr:1_{E79A8D8D-C384-0548-B5A7-1E679960CAA5}" xr6:coauthVersionLast="47" xr6:coauthVersionMax="47" xr10:uidLastSave="{00000000-0000-0000-0000-000000000000}"/>
  <bookViews>
    <workbookView xWindow="440" yWindow="5020" windowWidth="23780" windowHeight="14260" activeTab="2" xr2:uid="{00000000-000D-0000-FFFF-FFFF00000000}"/>
  </bookViews>
  <sheets>
    <sheet name="P1.5" sheetId="2" r:id="rId1"/>
    <sheet name="P1.9" sheetId="3" r:id="rId2"/>
    <sheet name="P1.23" sheetId="4" r:id="rId3"/>
    <sheet name="P1.24" sheetId="5" r:id="rId4"/>
    <sheet name="Units" sheetId="1" r:id="rId5"/>
    <sheet name="Sheet1" sheetId="6" r:id="rId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2" l="1"/>
  <c r="B6" i="2"/>
  <c r="B7" i="2"/>
  <c r="B10" i="2"/>
  <c r="B9" i="2"/>
  <c r="D19" i="1"/>
  <c r="B4" i="1"/>
  <c r="B9" i="1"/>
  <c r="B6" i="1"/>
  <c r="D6" i="1" s="1"/>
  <c r="B10" i="1"/>
  <c r="B11" i="1" s="1"/>
  <c r="B14" i="1"/>
  <c r="D14" i="1" s="1"/>
  <c r="B3" i="1"/>
  <c r="D11" i="1" l="1"/>
  <c r="D15" i="1" s="1"/>
  <c r="B16" i="1"/>
  <c r="B15" i="1"/>
  <c r="B17" i="1"/>
  <c r="B7" i="1"/>
  <c r="B18" i="1" l="1"/>
</calcChain>
</file>

<file path=xl/sharedStrings.xml><?xml version="1.0" encoding="utf-8"?>
<sst xmlns="http://schemas.openxmlformats.org/spreadsheetml/2006/main" count="294" uniqueCount="134">
  <si>
    <t>pi</t>
  </si>
  <si>
    <t xml:space="preserve">e </t>
  </si>
  <si>
    <t>Atomic units</t>
  </si>
  <si>
    <t>kg</t>
  </si>
  <si>
    <t>C</t>
  </si>
  <si>
    <t>J.s</t>
  </si>
  <si>
    <r>
      <t>4</t>
    </r>
    <r>
      <rPr>
        <sz val="11"/>
        <color theme="1"/>
        <rFont val="Symbol"/>
        <family val="1"/>
        <charset val="2"/>
      </rPr>
      <t>pe</t>
    </r>
    <r>
      <rPr>
        <vertAlign val="subscript"/>
        <sz val="11"/>
        <color theme="1"/>
        <rFont val="Times New Roman"/>
        <family val="1"/>
      </rPr>
      <t>0</t>
    </r>
  </si>
  <si>
    <r>
      <t>e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m</t>
    </r>
    <r>
      <rPr>
        <vertAlign val="subscript"/>
        <sz val="11"/>
        <color theme="1"/>
        <rFont val="Times New Roman"/>
        <family val="1"/>
      </rPr>
      <t>e</t>
    </r>
  </si>
  <si>
    <r>
      <t>4</t>
    </r>
    <r>
      <rPr>
        <sz val="11"/>
        <color theme="1"/>
        <rFont val="Symbol"/>
        <family val="1"/>
        <charset val="2"/>
      </rPr>
      <t>p</t>
    </r>
  </si>
  <si>
    <r>
      <t>J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.s</t>
    </r>
    <r>
      <rPr>
        <vertAlign val="superscript"/>
        <sz val="11"/>
        <color theme="1"/>
        <rFont val="Times New Roman"/>
        <family val="1"/>
      </rPr>
      <t>2</t>
    </r>
  </si>
  <si>
    <r>
      <t>m</t>
    </r>
    <r>
      <rPr>
        <vertAlign val="subscript"/>
        <sz val="11"/>
        <color theme="1"/>
        <rFont val="Times New Roman"/>
        <family val="1"/>
      </rPr>
      <t>e</t>
    </r>
  </si>
  <si>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Times New Roman"/>
        <family val="1"/>
      </rPr>
      <t>0</t>
    </r>
  </si>
  <si>
    <r>
      <t>C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.kg</t>
    </r>
  </si>
  <si>
    <r>
      <t>F.m</t>
    </r>
    <r>
      <rPr>
        <vertAlign val="superscript"/>
        <sz val="11"/>
        <color theme="1"/>
        <rFont val="Times New Roman"/>
        <family val="1"/>
      </rPr>
      <t>-1</t>
    </r>
  </si>
  <si>
    <t xml:space="preserve">h </t>
  </si>
  <si>
    <r>
      <t>k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2"/>
      </rPr>
      <t>=1/4</t>
    </r>
    <r>
      <rPr>
        <sz val="11"/>
        <color theme="1"/>
        <rFont val="Symbol"/>
        <family val="1"/>
        <charset val="2"/>
      </rPr>
      <t>pe</t>
    </r>
    <r>
      <rPr>
        <vertAlign val="subscript"/>
        <sz val="11"/>
        <color theme="1"/>
        <rFont val="Times New Roman"/>
        <family val="1"/>
      </rPr>
      <t>0</t>
    </r>
  </si>
  <si>
    <r>
      <rPr>
        <sz val="11"/>
        <color theme="1"/>
        <rFont val="MT Extra"/>
        <family val="1"/>
        <charset val="2"/>
      </rPr>
      <t>h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/m</t>
    </r>
    <r>
      <rPr>
        <vertAlign val="subscript"/>
        <sz val="11"/>
        <color theme="1"/>
        <rFont val="Times New Roman"/>
        <family val="1"/>
      </rPr>
      <t>e</t>
    </r>
  </si>
  <si>
    <r>
      <t>k</t>
    </r>
    <r>
      <rPr>
        <vertAlign val="sub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2"/>
      </rPr>
      <t>.e</t>
    </r>
    <r>
      <rPr>
        <vertAlign val="superscript"/>
        <sz val="11"/>
        <color theme="1"/>
        <rFont val="Times New Roman"/>
        <family val="1"/>
      </rPr>
      <t>2</t>
    </r>
  </si>
  <si>
    <r>
      <rPr>
        <sz val="11"/>
        <color theme="1"/>
        <rFont val="MT Extra"/>
        <family val="1"/>
        <charset val="2"/>
      </rPr>
      <t>h</t>
    </r>
    <r>
      <rPr>
        <vertAlign val="superscript"/>
        <sz val="11"/>
        <color theme="1"/>
        <rFont val="Times New Roman"/>
        <family val="1"/>
      </rPr>
      <t>2</t>
    </r>
  </si>
  <si>
    <r>
      <rPr>
        <sz val="11"/>
        <color theme="1"/>
        <rFont val="MT Extra"/>
        <family val="1"/>
        <charset val="2"/>
      </rPr>
      <t>h</t>
    </r>
    <r>
      <rPr>
        <sz val="11"/>
        <color theme="1"/>
        <rFont val="Times New Roman"/>
        <family val="2"/>
      </rPr>
      <t>=</t>
    </r>
    <r>
      <rPr>
        <sz val="11"/>
        <color theme="1"/>
        <rFont val="Times New Roman"/>
        <family val="2"/>
      </rPr>
      <t>h/2</t>
    </r>
    <r>
      <rPr>
        <sz val="11"/>
        <color theme="1"/>
        <rFont val="Symbol"/>
        <family val="1"/>
        <charset val="2"/>
      </rPr>
      <t>p</t>
    </r>
  </si>
  <si>
    <r>
      <t>a</t>
    </r>
    <r>
      <rPr>
        <b/>
        <vertAlign val="subscript"/>
        <sz val="14"/>
        <color theme="1"/>
        <rFont val="Times New Roman"/>
        <family val="1"/>
      </rPr>
      <t>0</t>
    </r>
  </si>
  <si>
    <r>
      <t>h</t>
    </r>
    <r>
      <rPr>
        <vertAlign val="superscript"/>
        <sz val="11"/>
        <color theme="1"/>
        <rFont val="Times New Roman"/>
        <family val="1"/>
      </rPr>
      <t>2</t>
    </r>
  </si>
  <si>
    <r>
      <t>4</t>
    </r>
    <r>
      <rPr>
        <sz val="11"/>
        <color theme="1"/>
        <rFont val="Symbol"/>
        <family val="1"/>
        <charset val="2"/>
      </rPr>
      <t>p</t>
    </r>
    <r>
      <rPr>
        <vertAlign val="superscript"/>
        <sz val="11"/>
        <color theme="1"/>
        <rFont val="Symbol"/>
        <family val="1"/>
        <charset val="2"/>
      </rPr>
      <t>2</t>
    </r>
  </si>
  <si>
    <r>
      <t>Aká je vlnová dĺžka fotónu s frekvenciou 0.66x10</t>
    </r>
    <r>
      <rPr>
        <vertAlign val="super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2"/>
      </rPr>
      <t xml:space="preserve"> s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2"/>
      </rPr>
      <t>?</t>
    </r>
  </si>
  <si>
    <t>Do akej časti spektra spadá?</t>
  </si>
  <si>
    <r>
      <t>s</t>
    </r>
    <r>
      <rPr>
        <vertAlign val="superscript"/>
        <sz val="11"/>
        <color theme="1"/>
        <rFont val="Times New Roman"/>
        <family val="1"/>
      </rPr>
      <t>-1</t>
    </r>
  </si>
  <si>
    <t>l</t>
  </si>
  <si>
    <t>n</t>
  </si>
  <si>
    <t>w</t>
  </si>
  <si>
    <r>
      <t>N</t>
    </r>
    <r>
      <rPr>
        <vertAlign val="subscript"/>
        <sz val="10"/>
        <rFont val="Arial"/>
        <family val="2"/>
      </rPr>
      <t>A</t>
    </r>
  </si>
  <si>
    <t>h</t>
  </si>
  <si>
    <t>nm</t>
  </si>
  <si>
    <t>c</t>
  </si>
  <si>
    <r>
      <t>m.s</t>
    </r>
    <r>
      <rPr>
        <vertAlign val="superscript"/>
        <sz val="10"/>
        <rFont val="Arial"/>
        <family val="2"/>
      </rPr>
      <t>-1</t>
    </r>
  </si>
  <si>
    <t>nano</t>
  </si>
  <si>
    <t xml:space="preserve">m </t>
  </si>
  <si>
    <t>1cm</t>
  </si>
  <si>
    <r>
      <t>cm</t>
    </r>
    <r>
      <rPr>
        <vertAlign val="superscript"/>
        <sz val="11"/>
        <color theme="1"/>
        <rFont val="Times New Roman"/>
        <family val="1"/>
      </rPr>
      <t>-1</t>
    </r>
  </si>
  <si>
    <t>e</t>
  </si>
  <si>
    <r>
      <t>mol</t>
    </r>
    <r>
      <rPr>
        <vertAlign val="superscript"/>
        <sz val="11"/>
        <color theme="1"/>
        <rFont val="Times New Roman"/>
        <family val="1"/>
      </rPr>
      <t>-1</t>
    </r>
  </si>
  <si>
    <t>kJ/mol</t>
  </si>
  <si>
    <t>1eV is</t>
  </si>
  <si>
    <r>
      <t>cm</t>
    </r>
    <r>
      <rPr>
        <vertAlign val="superscript"/>
        <sz val="10"/>
        <rFont val="Arial"/>
        <family val="2"/>
      </rPr>
      <t>-1</t>
    </r>
  </si>
  <si>
    <t>eV</t>
  </si>
  <si>
    <t>VIS</t>
  </si>
  <si>
    <t>Nasledujúcim 6 elektrónovým konfiguráciám priraďte správne označenie</t>
  </si>
  <si>
    <t>"základný stav"</t>
  </si>
  <si>
    <t>"excitovaný stav"</t>
  </si>
  <si>
    <t>"zakázaný stav"</t>
  </si>
  <si>
    <t>1s</t>
  </si>
  <si>
    <t>2s</t>
  </si>
  <si>
    <t>2px</t>
  </si>
  <si>
    <t>2py</t>
  </si>
  <si>
    <t>2pz</t>
  </si>
  <si>
    <t>3s</t>
  </si>
  <si>
    <t>3px</t>
  </si>
  <si>
    <t>3py</t>
  </si>
  <si>
    <t>3pz</t>
  </si>
  <si>
    <t>­</t>
  </si>
  <si>
    <t>¯</t>
  </si>
  <si>
    <t>a</t>
  </si>
  <si>
    <t>b</t>
  </si>
  <si>
    <t>d</t>
  </si>
  <si>
    <t>f</t>
  </si>
  <si>
    <t>Napíšte symbol (term) základného stavu pre Si, Mn, Rb, Ni</t>
  </si>
  <si>
    <t>Si</t>
  </si>
  <si>
    <t>Mn</t>
  </si>
  <si>
    <t>Rb</t>
  </si>
  <si>
    <t>Ni</t>
  </si>
  <si>
    <r>
      <t>...3s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3p</t>
    </r>
    <r>
      <rPr>
        <vertAlign val="superscript"/>
        <sz val="11"/>
        <color theme="1"/>
        <rFont val="Times New Roman"/>
        <family val="1"/>
      </rPr>
      <t>2</t>
    </r>
  </si>
  <si>
    <r>
      <t>...3d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2"/>
      </rPr>
      <t>4s</t>
    </r>
    <r>
      <rPr>
        <vertAlign val="superscript"/>
        <sz val="11"/>
        <color theme="1"/>
        <rFont val="Times New Roman"/>
        <family val="1"/>
      </rPr>
      <t>2</t>
    </r>
  </si>
  <si>
    <r>
      <t>...5s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/>
    </r>
  </si>
  <si>
    <r>
      <t>...3d</t>
    </r>
    <r>
      <rPr>
        <vertAlign val="super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2"/>
      </rPr>
      <t>4s</t>
    </r>
    <r>
      <rPr>
        <vertAlign val="superscript"/>
        <sz val="11"/>
        <color theme="1"/>
        <rFont val="Times New Roman"/>
        <family val="1"/>
      </rPr>
      <t>2</t>
    </r>
  </si>
  <si>
    <t>Riešenie</t>
  </si>
  <si>
    <t>a)</t>
  </si>
  <si>
    <t>b)</t>
  </si>
  <si>
    <t>c)</t>
  </si>
  <si>
    <t>d)</t>
  </si>
  <si>
    <t>máme dva ekvivalentné elektróny, čo je podobné riešenému príkladu z prednášky</t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</si>
  <si>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>F</t>
    </r>
  </si>
  <si>
    <r>
      <rPr>
        <vertAlign val="superscript"/>
        <sz val="11"/>
        <color theme="0" tint="-0.34998626667073579"/>
        <rFont val="Times New Roman"/>
        <family val="1"/>
      </rPr>
      <t>3</t>
    </r>
    <r>
      <rPr>
        <sz val="11"/>
        <color theme="0" tint="-0.34998626667073579"/>
        <rFont val="Times New Roman"/>
        <family val="1"/>
      </rPr>
      <t>F</t>
    </r>
  </si>
  <si>
    <t>1/ o terme rozhodujú len d-elektróny</t>
  </si>
  <si>
    <t>2/ podľa H-pravidla budú všetky nespárované (high-spin open-shell)</t>
  </si>
  <si>
    <r>
      <t>3/ podľa 2/ bude M</t>
    </r>
    <r>
      <rPr>
        <vertAlign val="subscript"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2"/>
      </rPr>
      <t>=m</t>
    </r>
    <r>
      <rPr>
        <i/>
        <vertAlign val="subscript"/>
        <sz val="11"/>
        <color theme="1"/>
        <rFont val="Times New Roman"/>
        <family val="1"/>
      </rPr>
      <t>l1</t>
    </r>
    <r>
      <rPr>
        <sz val="11"/>
        <color theme="1"/>
        <rFont val="Times New Roman"/>
        <family val="2"/>
      </rPr>
      <t>+m</t>
    </r>
    <r>
      <rPr>
        <i/>
        <vertAlign val="subscript"/>
        <sz val="11"/>
        <color theme="1"/>
        <rFont val="Times New Roman"/>
        <family val="1"/>
      </rPr>
      <t>l2</t>
    </r>
    <r>
      <rPr>
        <sz val="11"/>
        <color theme="1"/>
        <rFont val="Times New Roman"/>
        <family val="2"/>
      </rPr>
      <t>+m</t>
    </r>
    <r>
      <rPr>
        <i/>
        <vertAlign val="subscript"/>
        <sz val="11"/>
        <color theme="1"/>
        <rFont val="Times New Roman"/>
        <family val="1"/>
      </rPr>
      <t>l3</t>
    </r>
    <r>
      <rPr>
        <sz val="11"/>
        <color theme="1"/>
        <rFont val="Times New Roman"/>
        <family val="2"/>
      </rPr>
      <t>+m</t>
    </r>
    <r>
      <rPr>
        <i/>
        <vertAlign val="subscript"/>
        <sz val="11"/>
        <color theme="1"/>
        <rFont val="Times New Roman"/>
        <family val="1"/>
      </rPr>
      <t>l4</t>
    </r>
    <r>
      <rPr>
        <sz val="11"/>
        <color theme="1"/>
        <rFont val="Times New Roman"/>
        <family val="2"/>
      </rPr>
      <t>+m</t>
    </r>
    <r>
      <rPr>
        <i/>
        <vertAlign val="subscript"/>
        <sz val="11"/>
        <color theme="1"/>
        <rFont val="Times New Roman"/>
        <family val="1"/>
      </rPr>
      <t>l5</t>
    </r>
    <r>
      <rPr>
        <sz val="11"/>
        <color theme="1"/>
        <rFont val="Times New Roman"/>
        <family val="2"/>
      </rPr>
      <t xml:space="preserve"> = -2-1+0+1+2 = 0</t>
    </r>
  </si>
  <si>
    <t>sextet</t>
  </si>
  <si>
    <t>S</t>
  </si>
  <si>
    <t>triviálne - máme len 1 elektrón s orb.momentom =0</t>
  </si>
  <si>
    <t>dublet S</t>
  </si>
  <si>
    <r>
      <rPr>
        <vertAlign val="superscript"/>
        <sz val="11"/>
        <color theme="0" tint="-0.34998626667073579"/>
        <rFont val="Times New Roman"/>
        <family val="1"/>
      </rPr>
      <t>3</t>
    </r>
    <r>
      <rPr>
        <sz val="11"/>
        <color theme="0" tint="-0.34998626667073579"/>
        <rFont val="Times New Roman"/>
        <family val="1"/>
      </rPr>
      <t>P</t>
    </r>
  </si>
  <si>
    <r>
      <t>podvrstva 3d</t>
    </r>
    <r>
      <rPr>
        <vertAlign val="super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2"/>
      </rPr>
      <t xml:space="preserve"> je ekvivalentná 3d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, úlohu teda riešime pre 2 d-elektróny</t>
    </r>
  </si>
  <si>
    <t>...2s</t>
  </si>
  <si>
    <r>
      <t>...2p</t>
    </r>
    <r>
      <rPr>
        <sz val="11"/>
        <color theme="1"/>
        <rFont val="Times New Roman"/>
        <family val="2"/>
      </rPr>
      <t>3p</t>
    </r>
  </si>
  <si>
    <r>
      <t>...3d</t>
    </r>
    <r>
      <rPr>
        <vertAlign val="superscript"/>
        <sz val="11"/>
        <color theme="1"/>
        <rFont val="Times New Roman"/>
        <family val="1"/>
      </rPr>
      <t>2</t>
    </r>
  </si>
  <si>
    <t>e)</t>
  </si>
  <si>
    <t>f)</t>
  </si>
  <si>
    <t>g)</t>
  </si>
  <si>
    <t>h)</t>
  </si>
  <si>
    <t>i)</t>
  </si>
  <si>
    <r>
      <t>...2p</t>
    </r>
    <r>
      <rPr>
        <sz val="11"/>
        <color theme="1"/>
        <rFont val="Times New Roman"/>
        <family val="2"/>
      </rPr>
      <t>3d</t>
    </r>
  </si>
  <si>
    <r>
      <t>...2p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3s</t>
    </r>
  </si>
  <si>
    <t>spamäti</t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</si>
  <si>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S</t>
    </r>
  </si>
  <si>
    <t>Þ</t>
  </si>
  <si>
    <t>­¯</t>
  </si>
  <si>
    <t>p</t>
  </si>
  <si>
    <t>s</t>
  </si>
  <si>
    <t>stav</t>
  </si>
  <si>
    <r>
      <t>M</t>
    </r>
    <r>
      <rPr>
        <vertAlign val="subscript"/>
        <sz val="11"/>
        <color theme="1"/>
        <rFont val="Times New Roman"/>
        <family val="1"/>
      </rPr>
      <t>S</t>
    </r>
  </si>
  <si>
    <r>
      <t>M</t>
    </r>
    <r>
      <rPr>
        <vertAlign val="subscript"/>
        <sz val="11"/>
        <color theme="1"/>
        <rFont val="Times New Roman"/>
        <family val="1"/>
      </rPr>
      <t>L</t>
    </r>
  </si>
  <si>
    <t>½</t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</si>
  <si>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2"/>
      </rPr>
      <t>D</t>
    </r>
  </si>
  <si>
    <t>3/2</t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</si>
  <si>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2"/>
      </rPr>
      <t>P</t>
    </r>
  </si>
  <si>
    <r>
      <t>...sme uz prebrali pre Pd</t>
    </r>
    <r>
      <rPr>
        <vertAlign val="superscript"/>
        <sz val="11"/>
        <color theme="1"/>
        <rFont val="Times New Roman"/>
        <family val="1"/>
      </rPr>
      <t>2+</t>
    </r>
  </si>
  <si>
    <r>
      <rPr>
        <i/>
        <sz val="10"/>
        <color theme="1"/>
        <rFont val="Times New Roman"/>
        <family val="1"/>
      </rPr>
      <t>m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 -1</t>
    </r>
  </si>
  <si>
    <r>
      <rPr>
        <i/>
        <sz val="10"/>
        <color theme="1"/>
        <rFont val="Times New Roman"/>
        <family val="1"/>
      </rPr>
      <t>m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 0</t>
    </r>
  </si>
  <si>
    <r>
      <rPr>
        <i/>
        <sz val="10"/>
        <color theme="1"/>
        <rFont val="Times New Roman"/>
        <family val="1"/>
      </rPr>
      <t>m'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=-1</t>
    </r>
  </si>
  <si>
    <r>
      <rPr>
        <i/>
        <sz val="10"/>
        <color theme="1"/>
        <rFont val="Times New Roman"/>
        <family val="1"/>
      </rPr>
      <t>m'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=0</t>
    </r>
  </si>
  <si>
    <r>
      <rPr>
        <i/>
        <sz val="10"/>
        <color theme="1"/>
        <rFont val="Times New Roman"/>
        <family val="1"/>
      </rPr>
      <t>m'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=1</t>
    </r>
  </si>
  <si>
    <r>
      <rPr>
        <i/>
        <sz val="10"/>
        <color theme="1"/>
        <rFont val="Times New Roman"/>
        <family val="1"/>
      </rPr>
      <t>m'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=2</t>
    </r>
  </si>
  <si>
    <r>
      <rPr>
        <i/>
        <sz val="10"/>
        <color theme="1"/>
        <rFont val="Times New Roman"/>
        <family val="1"/>
      </rPr>
      <t>m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 1</t>
    </r>
  </si>
  <si>
    <r>
      <rPr>
        <i/>
        <sz val="10"/>
        <color theme="1"/>
        <rFont val="Times New Roman"/>
        <family val="1"/>
      </rPr>
      <t>m'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>=-2</t>
    </r>
  </si>
  <si>
    <r>
      <rPr>
        <i/>
        <sz val="10"/>
        <color theme="1"/>
        <rFont val="Times New Roman"/>
        <family val="1"/>
      </rPr>
      <t>m</t>
    </r>
    <r>
      <rPr>
        <i/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=-1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</si>
  <si>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>D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</si>
  <si>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>P</t>
    </r>
  </si>
  <si>
    <t>...a to isté pre singletový coupling, takže máme termy</t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</si>
  <si>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F,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 xml:space="preserve">F,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D,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 xml:space="preserve">D,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P,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 xml:space="preserve">P,  z nich najnižší bude podľa HP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>F.</t>
    </r>
  </si>
  <si>
    <t xml:space="preserve">Nájdite termy pre nasledovné orbitálne konfigurácie </t>
  </si>
  <si>
    <t>…je podobný atómu uhlíka (s 2 ekv.el.), ale tu nňmáme neekvivalentné elektróny, neobmedzuje</t>
  </si>
  <si>
    <r>
      <t xml:space="preserve">nás PP, a preto môžeme mat okrem singletových stavov aj tripletové,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D,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 xml:space="preserve">D,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P,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 xml:space="preserve">P,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2"/>
      </rPr>
      <t xml:space="preserve">S,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2"/>
      </rPr>
      <t>S</t>
    </r>
  </si>
  <si>
    <t>cez LogNaturalis</t>
  </si>
  <si>
    <r>
      <t>...3d</t>
    </r>
    <r>
      <rPr>
        <vertAlign val="superscript"/>
        <sz val="11"/>
        <color theme="1"/>
        <rFont val="Times New Roman"/>
        <family val="1"/>
      </rPr>
      <t>10</t>
    </r>
  </si>
  <si>
    <t>...1s3s</t>
  </si>
  <si>
    <r>
      <t>...3d4s</t>
    </r>
    <r>
      <rPr>
        <vertAlign val="superscript"/>
        <sz val="11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</si>
</sst>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E+00"/>
    <numFmt numFmtId="165" formatCode="#,##0.0"/>
    <numFmt numFmtId="166" formatCode="0.0"/>
  </numFmts>
  <fonts count="25" x14ac:knownFonts="1">
    <font>
      <sz val="11"/>
      <color theme="1"/>
      <name val="Times New Roman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Symbol"/>
      <family val="1"/>
      <charset val="2"/>
    </font>
    <font>
      <sz val="11"/>
      <color theme="1"/>
      <name val="MT Extra"/>
      <family val="1"/>
      <charset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bscript"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1"/>
      <color theme="0" tint="-0.34998626667073579"/>
      <name val="Times New Roman"/>
      <family val="1"/>
    </font>
    <font>
      <vertAlign val="superscript"/>
      <sz val="11"/>
      <color theme="0" tint="-0.34998626667073579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0" tint="-0.34998626667073579"/>
      <name val="Times New Roman"/>
      <family val="2"/>
    </font>
    <font>
      <b/>
      <i/>
      <sz val="11"/>
      <color theme="1"/>
      <name val="Times New Roman"/>
      <family val="1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</font>
    <font>
      <sz val="9"/>
      <color theme="1"/>
      <name val="Times New Roman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bscript"/>
      <sz val="10"/>
      <color theme="1"/>
      <name val="Times New Roman"/>
      <family val="1"/>
    </font>
    <font>
      <sz val="8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7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/>
    <xf numFmtId="11" fontId="0" fillId="0" borderId="0" xfId="0" applyNumberFormat="1"/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right" indent="1"/>
    </xf>
    <xf numFmtId="0" fontId="10" fillId="0" borderId="0" xfId="0" applyFont="1" applyAlignment="1">
      <alignment horizontal="right" indent="1"/>
    </xf>
    <xf numFmtId="3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horizontal="right" indent="1"/>
    </xf>
    <xf numFmtId="165" fontId="0" fillId="0" borderId="0" xfId="0" applyNumberFormat="1"/>
    <xf numFmtId="166" fontId="0" fillId="0" borderId="0" xfId="0" applyNumberFormat="1"/>
    <xf numFmtId="165" fontId="0" fillId="2" borderId="0" xfId="0" applyNumberFormat="1" applyFill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6" fillId="0" borderId="0" xfId="0" applyFont="1"/>
    <xf numFmtId="0" fontId="13" fillId="0" borderId="0" xfId="0" applyFont="1"/>
    <xf numFmtId="0" fontId="16" fillId="0" borderId="0" xfId="0" applyFont="1"/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</xdr:row>
          <xdr:rowOff>177800</xdr:rowOff>
        </xdr:from>
        <xdr:to>
          <xdr:col>6</xdr:col>
          <xdr:colOff>215900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863600</xdr:colOff>
          <xdr:row>1</xdr:row>
          <xdr:rowOff>139700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284668</xdr:colOff>
      <xdr:row>18</xdr:row>
      <xdr:rowOff>17253</xdr:rowOff>
    </xdr:from>
    <xdr:to>
      <xdr:col>1</xdr:col>
      <xdr:colOff>1018473</xdr:colOff>
      <xdr:row>22</xdr:row>
      <xdr:rowOff>138023</xdr:rowOff>
    </xdr:to>
    <xdr:pic>
      <xdr:nvPicPr>
        <xdr:cNvPr id="1026" name="Picture 2" descr="$\displaystyle a_o=\frac{4\pi\epsilon_o\hbar^2}{e^2 m_e}$">
          <a:extLst>
            <a:ext uri="{FF2B5EF4-FFF2-40B4-BE49-F238E27FC236}">
              <a16:creationId xmlns:a16="http://schemas.microsoft.com/office/drawing/2014/main" id="{00000000-0008-0000-04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4668" y="3614468"/>
          <a:ext cx="1363533" cy="845389"/>
        </a:xfrm>
        <a:prstGeom prst="rect">
          <a:avLst/>
        </a:prstGeom>
        <a:solidFill>
          <a:srgbClr val="FFFF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4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workbookViewId="0">
      <selection activeCell="E7" sqref="E7"/>
    </sheetView>
  </sheetViews>
  <sheetFormatPr baseColWidth="10" defaultColWidth="8.83203125" defaultRowHeight="14" x14ac:dyDescent="0.15"/>
  <cols>
    <col min="9" max="9" width="2.83203125" customWidth="1"/>
    <col min="10" max="10" width="6.6640625" customWidth="1"/>
    <col min="11" max="11" width="12.5" customWidth="1"/>
  </cols>
  <sheetData>
    <row r="1" spans="1:12" ht="15" x14ac:dyDescent="0.15">
      <c r="A1" t="s">
        <v>23</v>
      </c>
    </row>
    <row r="2" spans="1:12" x14ac:dyDescent="0.15">
      <c r="A2" t="s">
        <v>24</v>
      </c>
      <c r="J2" s="15" t="s">
        <v>30</v>
      </c>
      <c r="K2" s="12">
        <v>6.6260693000000002E-34</v>
      </c>
      <c r="L2" s="1" t="s">
        <v>5</v>
      </c>
    </row>
    <row r="3" spans="1:12" ht="16" x14ac:dyDescent="0.2">
      <c r="J3" s="15" t="s">
        <v>29</v>
      </c>
      <c r="K3" s="12">
        <v>6.0221415000000003E+23</v>
      </c>
      <c r="L3" s="1" t="s">
        <v>39</v>
      </c>
    </row>
    <row r="4" spans="1:12" ht="15" x14ac:dyDescent="0.15">
      <c r="J4" s="18" t="s">
        <v>32</v>
      </c>
      <c r="K4" s="16">
        <v>299793458</v>
      </c>
      <c r="L4" s="17" t="s">
        <v>33</v>
      </c>
    </row>
    <row r="5" spans="1:12" ht="15" x14ac:dyDescent="0.15">
      <c r="A5" s="14" t="s">
        <v>27</v>
      </c>
      <c r="B5" s="13">
        <v>660000000000000</v>
      </c>
      <c r="C5" s="10" t="s">
        <v>25</v>
      </c>
      <c r="D5" s="13"/>
      <c r="J5" t="s">
        <v>34</v>
      </c>
      <c r="K5" s="12">
        <v>1000000000</v>
      </c>
    </row>
    <row r="6" spans="1:12" x14ac:dyDescent="0.15">
      <c r="A6" s="14" t="s">
        <v>26</v>
      </c>
      <c r="B6" s="21">
        <f>$K$5*$K$4/B5</f>
        <v>454.2325121212121</v>
      </c>
      <c r="C6" s="10" t="s">
        <v>31</v>
      </c>
      <c r="D6" s="19" t="s">
        <v>44</v>
      </c>
      <c r="E6" s="12">
        <f>$K$4/B5</f>
        <v>4.5423251212121213E-7</v>
      </c>
      <c r="J6" t="s">
        <v>36</v>
      </c>
      <c r="K6" s="12">
        <v>0.01</v>
      </c>
      <c r="L6" t="s">
        <v>35</v>
      </c>
    </row>
    <row r="7" spans="1:12" ht="15" x14ac:dyDescent="0.15">
      <c r="A7" s="14" t="s">
        <v>28</v>
      </c>
      <c r="B7" s="20">
        <f>$K$6*B5/$K$4</f>
        <v>22015.156848419287</v>
      </c>
      <c r="C7" s="10" t="s">
        <v>37</v>
      </c>
      <c r="D7" s="20"/>
      <c r="J7" t="s">
        <v>41</v>
      </c>
      <c r="K7">
        <v>8065.54</v>
      </c>
      <c r="L7" s="17" t="s">
        <v>42</v>
      </c>
    </row>
    <row r="9" spans="1:12" x14ac:dyDescent="0.15">
      <c r="A9" s="14" t="s">
        <v>38</v>
      </c>
      <c r="B9" s="20">
        <f>$K$3*$K$2*B5/1000</f>
        <v>263.36063762847925</v>
      </c>
      <c r="C9" s="10" t="s">
        <v>40</v>
      </c>
    </row>
    <row r="10" spans="1:12" x14ac:dyDescent="0.15">
      <c r="A10" s="14" t="s">
        <v>38</v>
      </c>
      <c r="B10" s="11">
        <f>B7/K7</f>
        <v>2.7295329077060293</v>
      </c>
      <c r="C10" s="10" t="s">
        <v>43</v>
      </c>
    </row>
  </sheetData>
  <pageMargins left="0.7" right="0.7" top="0.75" bottom="0.75" header="0.3" footer="0.3"/>
  <pageSetup orientation="landscape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5</xdr:col>
                <xdr:colOff>254000</xdr:colOff>
                <xdr:row>1</xdr:row>
                <xdr:rowOff>177800</xdr:rowOff>
              </from>
              <to>
                <xdr:col>6</xdr:col>
                <xdr:colOff>215900</xdr:colOff>
                <xdr:row>2</xdr:row>
                <xdr:rowOff>266700</xdr:rowOff>
              </to>
            </anchor>
          </objectPr>
        </oleObject>
      </mc:Choice>
      <mc:Fallback>
        <oleObject progId="Word.Document.8" shapeId="1025" r:id="rId4"/>
      </mc:Fallback>
    </mc:AlternateContent>
    <mc:AlternateContent xmlns:mc="http://schemas.openxmlformats.org/markup-compatibility/2006">
      <mc:Choice Requires="x14">
        <oleObject progId="Equation.3" shapeId="1026" r:id="rId6">
          <objectPr defaultSize="0" autoPict="0" r:id="rId7">
            <anchor moveWithCells="1">
              <from>
                <xdr:col>6</xdr:col>
                <xdr:colOff>863600</xdr:colOff>
                <xdr:row>1</xdr:row>
                <xdr:rowOff>139700</xdr:rowOff>
              </from>
              <to>
                <xdr:col>7</xdr:col>
                <xdr:colOff>825500</xdr:colOff>
                <xdr:row>2</xdr:row>
                <xdr:rowOff>279400</xdr:rowOff>
              </to>
            </anchor>
          </objectPr>
        </oleObject>
      </mc:Choice>
      <mc:Fallback>
        <oleObject progId="Equation.3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"/>
  <sheetViews>
    <sheetView workbookViewId="0">
      <selection activeCell="B6" sqref="B6:S12"/>
    </sheetView>
  </sheetViews>
  <sheetFormatPr baseColWidth="10" defaultColWidth="8.83203125" defaultRowHeight="14" x14ac:dyDescent="0.15"/>
  <cols>
    <col min="2" max="2" width="3" style="10" customWidth="1"/>
    <col min="3" max="3" width="2.5" style="10" customWidth="1"/>
    <col min="4" max="4" width="3.83203125" style="10" customWidth="1"/>
    <col min="5" max="5" width="3" style="10" customWidth="1"/>
    <col min="6" max="6" width="4.1640625" style="10" customWidth="1"/>
    <col min="7" max="10" width="3" style="10" customWidth="1"/>
    <col min="11" max="11" width="3" customWidth="1"/>
    <col min="12" max="12" width="4" customWidth="1"/>
    <col min="13" max="13" width="3" customWidth="1"/>
    <col min="14" max="14" width="4.1640625" customWidth="1"/>
    <col min="15" max="19" width="3" customWidth="1"/>
  </cols>
  <sheetData>
    <row r="1" spans="1:19" x14ac:dyDescent="0.15">
      <c r="A1" t="s">
        <v>45</v>
      </c>
    </row>
    <row r="2" spans="1:19" x14ac:dyDescent="0.15">
      <c r="A2" t="s">
        <v>46</v>
      </c>
    </row>
    <row r="3" spans="1:19" x14ac:dyDescent="0.15">
      <c r="A3" t="s">
        <v>47</v>
      </c>
    </row>
    <row r="4" spans="1:19" x14ac:dyDescent="0.15">
      <c r="A4" t="s">
        <v>48</v>
      </c>
    </row>
    <row r="6" spans="1:19" x14ac:dyDescent="0.15">
      <c r="B6" s="45" t="s">
        <v>49</v>
      </c>
      <c r="C6" s="46"/>
      <c r="D6" s="45" t="s">
        <v>50</v>
      </c>
      <c r="E6" s="46"/>
      <c r="F6" s="45" t="s">
        <v>51</v>
      </c>
      <c r="G6" s="46"/>
      <c r="H6" s="45" t="s">
        <v>52</v>
      </c>
      <c r="I6" s="46"/>
      <c r="J6" s="45" t="s">
        <v>53</v>
      </c>
      <c r="K6" s="46"/>
      <c r="L6" s="45" t="s">
        <v>54</v>
      </c>
      <c r="M6" s="46"/>
      <c r="N6" s="45" t="s">
        <v>55</v>
      </c>
      <c r="O6" s="46"/>
      <c r="P6" s="45" t="s">
        <v>56</v>
      </c>
      <c r="Q6" s="46"/>
      <c r="R6" s="45" t="s">
        <v>57</v>
      </c>
      <c r="S6" s="46"/>
    </row>
    <row r="7" spans="1:19" ht="23" customHeight="1" x14ac:dyDescent="0.15">
      <c r="A7" s="10" t="s">
        <v>60</v>
      </c>
      <c r="B7" s="26" t="s">
        <v>58</v>
      </c>
      <c r="C7" s="22"/>
      <c r="D7" s="26" t="s">
        <v>58</v>
      </c>
      <c r="E7" s="27" t="s">
        <v>59</v>
      </c>
      <c r="F7" s="26" t="s">
        <v>58</v>
      </c>
      <c r="G7" s="28"/>
      <c r="H7" s="26" t="s">
        <v>58</v>
      </c>
      <c r="I7" s="28"/>
      <c r="J7" s="26" t="s">
        <v>58</v>
      </c>
      <c r="K7" s="24"/>
      <c r="L7" s="25"/>
      <c r="M7" s="24"/>
      <c r="N7" s="25"/>
      <c r="O7" s="24"/>
      <c r="P7" s="25"/>
      <c r="Q7" s="24"/>
      <c r="R7" s="25"/>
      <c r="S7" s="24"/>
    </row>
    <row r="8" spans="1:19" ht="23" customHeight="1" x14ac:dyDescent="0.15">
      <c r="A8" s="10" t="s">
        <v>61</v>
      </c>
      <c r="B8" s="26" t="s">
        <v>58</v>
      </c>
      <c r="C8" s="27" t="s">
        <v>58</v>
      </c>
      <c r="D8" s="26" t="s">
        <v>58</v>
      </c>
      <c r="E8" s="27" t="s">
        <v>59</v>
      </c>
      <c r="F8" s="26" t="s">
        <v>58</v>
      </c>
      <c r="G8" s="28"/>
      <c r="H8" s="26" t="s">
        <v>58</v>
      </c>
      <c r="I8" s="28"/>
      <c r="J8" s="26" t="s">
        <v>58</v>
      </c>
      <c r="K8" s="24"/>
      <c r="L8" s="25"/>
      <c r="M8" s="24"/>
      <c r="N8" s="25"/>
      <c r="O8" s="24"/>
      <c r="P8" s="25"/>
      <c r="Q8" s="24"/>
      <c r="R8" s="25"/>
      <c r="S8" s="24"/>
    </row>
    <row r="9" spans="1:19" ht="23" customHeight="1" x14ac:dyDescent="0.15">
      <c r="A9" s="10" t="s">
        <v>32</v>
      </c>
      <c r="B9" s="26" t="s">
        <v>58</v>
      </c>
      <c r="C9" s="27" t="s">
        <v>59</v>
      </c>
      <c r="D9" s="26" t="s">
        <v>58</v>
      </c>
      <c r="E9" s="27" t="s">
        <v>59</v>
      </c>
      <c r="F9" s="23"/>
      <c r="G9" s="27" t="s">
        <v>59</v>
      </c>
      <c r="H9" s="23"/>
      <c r="I9" s="27" t="s">
        <v>59</v>
      </c>
      <c r="J9" s="23"/>
      <c r="K9" s="27" t="s">
        <v>59</v>
      </c>
      <c r="L9" s="25"/>
      <c r="M9" s="24"/>
      <c r="N9" s="25"/>
      <c r="O9" s="24"/>
      <c r="P9" s="25"/>
      <c r="Q9" s="24"/>
      <c r="R9" s="25"/>
      <c r="S9" s="24"/>
    </row>
    <row r="10" spans="1:19" ht="23" customHeight="1" x14ac:dyDescent="0.15">
      <c r="A10" s="10" t="s">
        <v>62</v>
      </c>
      <c r="B10" s="26" t="s">
        <v>58</v>
      </c>
      <c r="C10" s="27" t="s">
        <v>59</v>
      </c>
      <c r="D10" s="26" t="s">
        <v>58</v>
      </c>
      <c r="E10" s="27" t="s">
        <v>59</v>
      </c>
      <c r="F10" s="26" t="s">
        <v>58</v>
      </c>
      <c r="G10" s="27" t="s">
        <v>59</v>
      </c>
      <c r="H10" s="23"/>
      <c r="I10" s="22"/>
      <c r="J10" s="26" t="s">
        <v>58</v>
      </c>
      <c r="K10" s="24"/>
      <c r="L10" s="25"/>
      <c r="M10" s="24"/>
      <c r="N10" s="25"/>
      <c r="O10" s="24"/>
      <c r="P10" s="25"/>
      <c r="Q10" s="24"/>
      <c r="R10" s="25"/>
      <c r="S10" s="24"/>
    </row>
    <row r="11" spans="1:19" ht="23" customHeight="1" x14ac:dyDescent="0.15">
      <c r="A11" s="10" t="s">
        <v>38</v>
      </c>
      <c r="B11" s="26" t="s">
        <v>58</v>
      </c>
      <c r="C11" s="27" t="s">
        <v>59</v>
      </c>
      <c r="D11" s="26" t="s">
        <v>58</v>
      </c>
      <c r="E11" s="22"/>
      <c r="F11" s="23"/>
      <c r="G11" s="22"/>
      <c r="H11" s="26" t="s">
        <v>58</v>
      </c>
      <c r="I11" s="22"/>
      <c r="J11" s="23"/>
      <c r="K11" s="24"/>
      <c r="L11" s="26" t="s">
        <v>58</v>
      </c>
      <c r="M11" s="24"/>
      <c r="N11" s="26" t="s">
        <v>58</v>
      </c>
      <c r="O11" s="24"/>
      <c r="P11" s="26" t="s">
        <v>58</v>
      </c>
      <c r="Q11" s="24"/>
      <c r="R11" s="25"/>
      <c r="S11" s="24"/>
    </row>
    <row r="12" spans="1:19" ht="23" customHeight="1" x14ac:dyDescent="0.15">
      <c r="A12" s="10" t="s">
        <v>63</v>
      </c>
      <c r="B12" s="26" t="s">
        <v>58</v>
      </c>
      <c r="C12" s="27" t="s">
        <v>59</v>
      </c>
      <c r="D12" s="26" t="s">
        <v>58</v>
      </c>
      <c r="E12" s="27" t="s">
        <v>59</v>
      </c>
      <c r="F12" s="26" t="s">
        <v>58</v>
      </c>
      <c r="G12" s="22"/>
      <c r="H12" s="23"/>
      <c r="I12" s="27" t="s">
        <v>59</v>
      </c>
      <c r="J12" s="26" t="s">
        <v>58</v>
      </c>
      <c r="K12" s="24"/>
      <c r="L12" s="25"/>
      <c r="M12" s="24"/>
      <c r="N12" s="25"/>
      <c r="O12" s="24"/>
      <c r="P12" s="25"/>
      <c r="Q12" s="24"/>
      <c r="R12" s="25"/>
      <c r="S12" s="24"/>
    </row>
  </sheetData>
  <mergeCells count="9">
    <mergeCell ref="N6:O6"/>
    <mergeCell ref="P6:Q6"/>
    <mergeCell ref="R6:S6"/>
    <mergeCell ref="B6:C6"/>
    <mergeCell ref="D6:E6"/>
    <mergeCell ref="F6:G6"/>
    <mergeCell ref="H6:I6"/>
    <mergeCell ref="J6:K6"/>
    <mergeCell ref="L6:M6"/>
  </mergeCells>
  <phoneticPr fontId="24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tabSelected="1" workbookViewId="0">
      <selection activeCell="B17" sqref="B17"/>
    </sheetView>
  </sheetViews>
  <sheetFormatPr baseColWidth="10" defaultColWidth="8.83203125" defaultRowHeight="14" x14ac:dyDescent="0.15"/>
  <sheetData>
    <row r="1" spans="1:10" x14ac:dyDescent="0.15">
      <c r="A1" t="s">
        <v>64</v>
      </c>
    </row>
    <row r="3" spans="1:10" ht="15" x14ac:dyDescent="0.15">
      <c r="A3" t="s">
        <v>74</v>
      </c>
      <c r="B3" t="s">
        <v>65</v>
      </c>
      <c r="C3">
        <v>14</v>
      </c>
      <c r="D3" t="s">
        <v>69</v>
      </c>
    </row>
    <row r="4" spans="1:10" ht="15" x14ac:dyDescent="0.15">
      <c r="A4" t="s">
        <v>75</v>
      </c>
      <c r="B4" t="s">
        <v>66</v>
      </c>
      <c r="C4">
        <v>25</v>
      </c>
      <c r="D4" t="s">
        <v>70</v>
      </c>
    </row>
    <row r="5" spans="1:10" ht="15" x14ac:dyDescent="0.15">
      <c r="A5" t="s">
        <v>76</v>
      </c>
      <c r="B5" t="s">
        <v>67</v>
      </c>
      <c r="C5">
        <v>37</v>
      </c>
      <c r="D5" t="s">
        <v>71</v>
      </c>
    </row>
    <row r="6" spans="1:10" ht="15" x14ac:dyDescent="0.15">
      <c r="A6" t="s">
        <v>77</v>
      </c>
      <c r="B6" t="s">
        <v>68</v>
      </c>
      <c r="C6">
        <v>28</v>
      </c>
      <c r="D6" t="s">
        <v>72</v>
      </c>
    </row>
    <row r="8" spans="1:10" x14ac:dyDescent="0.15">
      <c r="A8" t="s">
        <v>73</v>
      </c>
    </row>
    <row r="9" spans="1:10" ht="15" x14ac:dyDescent="0.15">
      <c r="A9" t="s">
        <v>74</v>
      </c>
      <c r="B9" t="s">
        <v>78</v>
      </c>
      <c r="J9" s="30" t="s">
        <v>88</v>
      </c>
    </row>
    <row r="11" spans="1:10" x14ac:dyDescent="0.15">
      <c r="A11" t="s">
        <v>75</v>
      </c>
      <c r="B11" t="s">
        <v>81</v>
      </c>
    </row>
    <row r="12" spans="1:10" x14ac:dyDescent="0.15">
      <c r="B12" t="s">
        <v>82</v>
      </c>
      <c r="J12" s="31" t="s">
        <v>84</v>
      </c>
    </row>
    <row r="13" spans="1:10" ht="18" x14ac:dyDescent="0.25">
      <c r="B13" t="s">
        <v>83</v>
      </c>
      <c r="J13" s="31" t="s">
        <v>85</v>
      </c>
    </row>
    <row r="15" spans="1:10" x14ac:dyDescent="0.15">
      <c r="A15" t="s">
        <v>76</v>
      </c>
      <c r="B15" t="s">
        <v>86</v>
      </c>
      <c r="J15" s="31" t="s">
        <v>87</v>
      </c>
    </row>
    <row r="17" spans="1:10" ht="15" x14ac:dyDescent="0.15">
      <c r="A17" t="s">
        <v>77</v>
      </c>
      <c r="B17" t="s">
        <v>89</v>
      </c>
      <c r="J17" s="30" t="s">
        <v>80</v>
      </c>
    </row>
  </sheetData>
  <phoneticPr fontId="2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6"/>
  <sheetViews>
    <sheetView workbookViewId="0">
      <selection activeCell="H4" sqref="H4"/>
    </sheetView>
  </sheetViews>
  <sheetFormatPr baseColWidth="10" defaultColWidth="8.83203125" defaultRowHeight="14" x14ac:dyDescent="0.15"/>
  <cols>
    <col min="1" max="1" width="3.83203125" customWidth="1"/>
    <col min="2" max="2" width="6.83203125" customWidth="1"/>
    <col min="3" max="3" width="5.83203125" customWidth="1"/>
    <col min="4" max="4" width="7" customWidth="1"/>
    <col min="5" max="5" width="7.1640625" customWidth="1"/>
    <col min="6" max="6" width="6.1640625" customWidth="1"/>
    <col min="7" max="7" width="5.6640625" customWidth="1"/>
    <col min="8" max="8" width="7.1640625" customWidth="1"/>
    <col min="9" max="11" width="7.33203125" customWidth="1"/>
    <col min="12" max="13" width="6.1640625" customWidth="1"/>
  </cols>
  <sheetData>
    <row r="1" spans="1:12" x14ac:dyDescent="0.15">
      <c r="A1" t="s">
        <v>127</v>
      </c>
    </row>
    <row r="2" spans="1:12" ht="7.25" customHeight="1" x14ac:dyDescent="0.15"/>
    <row r="3" spans="1:12" ht="15" x14ac:dyDescent="0.15">
      <c r="A3" t="s">
        <v>74</v>
      </c>
      <c r="B3" t="s">
        <v>90</v>
      </c>
      <c r="D3" t="s">
        <v>93</v>
      </c>
      <c r="E3" t="s">
        <v>98</v>
      </c>
      <c r="G3" t="s">
        <v>97</v>
      </c>
      <c r="H3" t="s">
        <v>133</v>
      </c>
    </row>
    <row r="4" spans="1:12" ht="15" x14ac:dyDescent="0.15">
      <c r="A4" t="s">
        <v>75</v>
      </c>
      <c r="B4" t="s">
        <v>99</v>
      </c>
      <c r="D4" t="s">
        <v>94</v>
      </c>
      <c r="E4" t="s">
        <v>131</v>
      </c>
    </row>
    <row r="5" spans="1:12" x14ac:dyDescent="0.15">
      <c r="A5" t="s">
        <v>76</v>
      </c>
      <c r="B5" t="s">
        <v>91</v>
      </c>
      <c r="D5" t="s">
        <v>95</v>
      </c>
      <c r="E5" t="s">
        <v>132</v>
      </c>
    </row>
    <row r="6" spans="1:12" ht="15" x14ac:dyDescent="0.15">
      <c r="A6" t="s">
        <v>77</v>
      </c>
      <c r="B6" t="s">
        <v>92</v>
      </c>
      <c r="D6" t="s">
        <v>96</v>
      </c>
      <c r="E6" t="s">
        <v>70</v>
      </c>
    </row>
    <row r="7" spans="1:12" ht="10.75" customHeight="1" x14ac:dyDescent="0.15"/>
    <row r="8" spans="1:12" x14ac:dyDescent="0.15">
      <c r="A8" t="s">
        <v>73</v>
      </c>
    </row>
    <row r="9" spans="1:12" ht="15" x14ac:dyDescent="0.15">
      <c r="A9" t="s">
        <v>74</v>
      </c>
      <c r="B9" t="s">
        <v>100</v>
      </c>
      <c r="C9" s="29" t="s">
        <v>101</v>
      </c>
      <c r="L9" s="30"/>
    </row>
    <row r="10" spans="1:12" ht="10.75" customHeight="1" x14ac:dyDescent="0.15"/>
    <row r="11" spans="1:12" ht="15" x14ac:dyDescent="0.15">
      <c r="A11" t="s">
        <v>75</v>
      </c>
      <c r="B11" t="s">
        <v>99</v>
      </c>
      <c r="D11" s="35" t="s">
        <v>104</v>
      </c>
      <c r="E11" s="35" t="s">
        <v>104</v>
      </c>
      <c r="F11" s="35" t="s">
        <v>104</v>
      </c>
      <c r="G11" s="35" t="s">
        <v>105</v>
      </c>
    </row>
    <row r="12" spans="1:12" ht="18" x14ac:dyDescent="0.25">
      <c r="C12" s="32" t="s">
        <v>102</v>
      </c>
      <c r="D12" s="40" t="s">
        <v>114</v>
      </c>
      <c r="E12" s="40" t="s">
        <v>115</v>
      </c>
      <c r="F12" s="40" t="s">
        <v>120</v>
      </c>
      <c r="G12" s="41" t="s">
        <v>117</v>
      </c>
      <c r="H12" s="36" t="s">
        <v>108</v>
      </c>
      <c r="I12" s="36" t="s">
        <v>107</v>
      </c>
      <c r="J12" s="29" t="s">
        <v>106</v>
      </c>
      <c r="L12" s="31"/>
    </row>
    <row r="13" spans="1:12" ht="16" x14ac:dyDescent="0.2">
      <c r="D13" s="33" t="s">
        <v>103</v>
      </c>
      <c r="G13" s="33" t="s">
        <v>58</v>
      </c>
      <c r="H13">
        <v>-2</v>
      </c>
      <c r="I13" s="37" t="s">
        <v>109</v>
      </c>
      <c r="J13" s="34" t="s">
        <v>110</v>
      </c>
      <c r="L13" s="31"/>
    </row>
    <row r="14" spans="1:12" ht="16" x14ac:dyDescent="0.2">
      <c r="E14" s="33" t="s">
        <v>103</v>
      </c>
      <c r="G14" s="33" t="s">
        <v>58</v>
      </c>
      <c r="H14">
        <v>0</v>
      </c>
      <c r="I14" s="37" t="s">
        <v>109</v>
      </c>
      <c r="J14" s="36" t="s">
        <v>101</v>
      </c>
    </row>
    <row r="15" spans="1:12" ht="16" x14ac:dyDescent="0.2">
      <c r="F15" s="33" t="s">
        <v>103</v>
      </c>
      <c r="G15" s="33" t="s">
        <v>58</v>
      </c>
      <c r="H15">
        <v>2</v>
      </c>
      <c r="I15" s="37" t="s">
        <v>109</v>
      </c>
      <c r="J15" s="34" t="s">
        <v>110</v>
      </c>
      <c r="L15" s="31"/>
    </row>
    <row r="16" spans="1:12" ht="16" x14ac:dyDescent="0.2">
      <c r="D16" s="33" t="s">
        <v>58</v>
      </c>
      <c r="E16" s="33" t="s">
        <v>59</v>
      </c>
      <c r="G16" s="33" t="s">
        <v>58</v>
      </c>
      <c r="H16">
        <v>-1</v>
      </c>
      <c r="I16" s="37" t="s">
        <v>109</v>
      </c>
      <c r="J16" s="34" t="s">
        <v>110</v>
      </c>
    </row>
    <row r="17" spans="1:13" ht="16" x14ac:dyDescent="0.2">
      <c r="D17" s="33" t="s">
        <v>58</v>
      </c>
      <c r="F17" s="33" t="s">
        <v>59</v>
      </c>
      <c r="G17" s="33" t="s">
        <v>58</v>
      </c>
      <c r="H17">
        <v>0</v>
      </c>
      <c r="I17" s="37" t="s">
        <v>109</v>
      </c>
      <c r="J17" s="34" t="s">
        <v>110</v>
      </c>
      <c r="L17" s="30"/>
    </row>
    <row r="18" spans="1:13" ht="16" x14ac:dyDescent="0.2">
      <c r="E18" s="33" t="s">
        <v>58</v>
      </c>
      <c r="F18" s="33" t="s">
        <v>59</v>
      </c>
      <c r="G18" s="33" t="s">
        <v>58</v>
      </c>
      <c r="H18">
        <v>1</v>
      </c>
      <c r="I18" s="37" t="s">
        <v>109</v>
      </c>
      <c r="J18" s="34" t="s">
        <v>110</v>
      </c>
    </row>
    <row r="19" spans="1:13" ht="15" x14ac:dyDescent="0.15">
      <c r="D19" s="33" t="s">
        <v>58</v>
      </c>
      <c r="E19" s="33" t="s">
        <v>58</v>
      </c>
      <c r="G19" s="33" t="s">
        <v>58</v>
      </c>
      <c r="H19">
        <v>-1</v>
      </c>
      <c r="I19" s="38" t="s">
        <v>111</v>
      </c>
      <c r="J19" s="39" t="s">
        <v>112</v>
      </c>
    </row>
    <row r="20" spans="1:13" ht="15" x14ac:dyDescent="0.15">
      <c r="D20" s="33" t="s">
        <v>58</v>
      </c>
      <c r="F20" s="33" t="s">
        <v>58</v>
      </c>
      <c r="G20" s="33" t="s">
        <v>58</v>
      </c>
      <c r="H20">
        <v>0</v>
      </c>
      <c r="I20" s="38" t="s">
        <v>111</v>
      </c>
      <c r="J20" s="39" t="s">
        <v>112</v>
      </c>
    </row>
    <row r="21" spans="1:13" ht="15" x14ac:dyDescent="0.15">
      <c r="E21" s="33" t="s">
        <v>58</v>
      </c>
      <c r="F21" s="33" t="s">
        <v>58</v>
      </c>
      <c r="G21" s="33" t="s">
        <v>58</v>
      </c>
      <c r="H21">
        <v>1</v>
      </c>
      <c r="I21" s="38" t="s">
        <v>111</v>
      </c>
      <c r="J21" s="39" t="s">
        <v>112</v>
      </c>
    </row>
    <row r="22" spans="1:13" x14ac:dyDescent="0.15">
      <c r="J22" s="1"/>
    </row>
    <row r="23" spans="1:13" x14ac:dyDescent="0.15">
      <c r="A23" t="s">
        <v>76</v>
      </c>
      <c r="B23" t="s">
        <v>91</v>
      </c>
      <c r="C23" t="s">
        <v>128</v>
      </c>
      <c r="J23" s="1"/>
    </row>
    <row r="24" spans="1:13" ht="15" x14ac:dyDescent="0.15">
      <c r="C24" t="s">
        <v>129</v>
      </c>
      <c r="J24" s="1"/>
    </row>
    <row r="25" spans="1:13" ht="11.5" customHeight="1" x14ac:dyDescent="0.15">
      <c r="J25" s="1"/>
    </row>
    <row r="26" spans="1:13" ht="15" x14ac:dyDescent="0.15">
      <c r="A26" t="s">
        <v>77</v>
      </c>
      <c r="B26" t="s">
        <v>92</v>
      </c>
      <c r="C26" t="s">
        <v>113</v>
      </c>
    </row>
    <row r="28" spans="1:13" x14ac:dyDescent="0.15">
      <c r="A28" t="s">
        <v>93</v>
      </c>
      <c r="B28" t="s">
        <v>98</v>
      </c>
      <c r="C28" s="35" t="s">
        <v>104</v>
      </c>
      <c r="D28" s="35" t="s">
        <v>104</v>
      </c>
      <c r="E28" s="35" t="s">
        <v>104</v>
      </c>
      <c r="F28" s="35" t="s">
        <v>62</v>
      </c>
      <c r="G28" s="35" t="s">
        <v>62</v>
      </c>
      <c r="H28" s="35" t="s">
        <v>62</v>
      </c>
      <c r="I28" s="35" t="s">
        <v>62</v>
      </c>
      <c r="J28" s="35" t="s">
        <v>62</v>
      </c>
    </row>
    <row r="29" spans="1:13" ht="18" x14ac:dyDescent="0.25">
      <c r="C29" s="40" t="s">
        <v>122</v>
      </c>
      <c r="D29" s="40" t="s">
        <v>115</v>
      </c>
      <c r="E29" s="40" t="s">
        <v>120</v>
      </c>
      <c r="F29" s="41" t="s">
        <v>121</v>
      </c>
      <c r="G29" s="41" t="s">
        <v>116</v>
      </c>
      <c r="H29" s="41" t="s">
        <v>117</v>
      </c>
      <c r="I29" s="41" t="s">
        <v>118</v>
      </c>
      <c r="J29" s="41" t="s">
        <v>119</v>
      </c>
      <c r="K29" s="36" t="s">
        <v>108</v>
      </c>
      <c r="L29" s="36" t="s">
        <v>107</v>
      </c>
      <c r="M29" s="29" t="s">
        <v>106</v>
      </c>
    </row>
    <row r="30" spans="1:13" ht="15" x14ac:dyDescent="0.15">
      <c r="C30" s="33" t="s">
        <v>58</v>
      </c>
      <c r="F30" s="33" t="s">
        <v>58</v>
      </c>
      <c r="K30" s="42">
        <v>-3</v>
      </c>
      <c r="L30" s="10">
        <v>1</v>
      </c>
      <c r="M30" s="34" t="s">
        <v>79</v>
      </c>
    </row>
    <row r="31" spans="1:13" ht="15" x14ac:dyDescent="0.15">
      <c r="C31" s="33" t="s">
        <v>58</v>
      </c>
      <c r="G31" s="33" t="s">
        <v>58</v>
      </c>
      <c r="K31" s="42">
        <v>-2</v>
      </c>
      <c r="L31" s="10">
        <v>1</v>
      </c>
      <c r="M31" s="34" t="s">
        <v>79</v>
      </c>
    </row>
    <row r="32" spans="1:13" ht="15" x14ac:dyDescent="0.15">
      <c r="C32" s="33" t="s">
        <v>58</v>
      </c>
      <c r="H32" s="33" t="s">
        <v>58</v>
      </c>
      <c r="K32" s="42">
        <v>-1</v>
      </c>
      <c r="L32" s="10">
        <v>1</v>
      </c>
      <c r="M32" s="34" t="s">
        <v>79</v>
      </c>
    </row>
    <row r="33" spans="3:13" ht="15" x14ac:dyDescent="0.15">
      <c r="C33" s="33" t="s">
        <v>58</v>
      </c>
      <c r="I33" s="33" t="s">
        <v>58</v>
      </c>
      <c r="K33" s="42">
        <v>0</v>
      </c>
      <c r="L33" s="10">
        <v>1</v>
      </c>
      <c r="M33" s="34" t="s">
        <v>79</v>
      </c>
    </row>
    <row r="34" spans="3:13" ht="15" x14ac:dyDescent="0.15">
      <c r="C34" s="33" t="s">
        <v>58</v>
      </c>
      <c r="J34" s="33" t="s">
        <v>58</v>
      </c>
      <c r="K34" s="42">
        <v>1</v>
      </c>
      <c r="L34" s="10">
        <v>1</v>
      </c>
      <c r="M34" s="34" t="s">
        <v>79</v>
      </c>
    </row>
    <row r="35" spans="3:13" ht="15" x14ac:dyDescent="0.15">
      <c r="D35" s="33" t="s">
        <v>58</v>
      </c>
      <c r="F35" s="33" t="s">
        <v>58</v>
      </c>
      <c r="K35" s="44">
        <v>-2</v>
      </c>
      <c r="L35" s="10">
        <v>1</v>
      </c>
      <c r="M35" s="36" t="s">
        <v>123</v>
      </c>
    </row>
    <row r="36" spans="3:13" ht="15" x14ac:dyDescent="0.15">
      <c r="D36" s="33" t="s">
        <v>58</v>
      </c>
      <c r="G36" s="33" t="s">
        <v>58</v>
      </c>
      <c r="K36" s="44">
        <v>-1</v>
      </c>
      <c r="L36" s="10">
        <v>1</v>
      </c>
      <c r="M36" s="36" t="s">
        <v>123</v>
      </c>
    </row>
    <row r="37" spans="3:13" ht="15" x14ac:dyDescent="0.15">
      <c r="D37" s="33" t="s">
        <v>58</v>
      </c>
      <c r="H37" s="33" t="s">
        <v>58</v>
      </c>
      <c r="K37" s="44">
        <v>0</v>
      </c>
      <c r="L37" s="10">
        <v>1</v>
      </c>
      <c r="M37" s="36" t="s">
        <v>123</v>
      </c>
    </row>
    <row r="38" spans="3:13" ht="15" x14ac:dyDescent="0.15">
      <c r="D38" s="33" t="s">
        <v>58</v>
      </c>
      <c r="I38" s="33" t="s">
        <v>58</v>
      </c>
      <c r="K38" s="44">
        <v>1</v>
      </c>
      <c r="L38" s="10">
        <v>1</v>
      </c>
      <c r="M38" s="36" t="s">
        <v>123</v>
      </c>
    </row>
    <row r="39" spans="3:13" ht="15" x14ac:dyDescent="0.15">
      <c r="D39" s="33" t="s">
        <v>58</v>
      </c>
      <c r="J39" s="33" t="s">
        <v>58</v>
      </c>
      <c r="K39" s="44">
        <v>2</v>
      </c>
      <c r="L39" s="10">
        <v>1</v>
      </c>
      <c r="M39" s="36" t="s">
        <v>123</v>
      </c>
    </row>
    <row r="40" spans="3:13" ht="15" x14ac:dyDescent="0.15">
      <c r="E40" s="33" t="s">
        <v>58</v>
      </c>
      <c r="F40" s="33" t="s">
        <v>58</v>
      </c>
      <c r="K40" s="10">
        <v>-1</v>
      </c>
      <c r="L40" s="10">
        <v>1</v>
      </c>
      <c r="M40" s="39" t="s">
        <v>124</v>
      </c>
    </row>
    <row r="41" spans="3:13" ht="15" x14ac:dyDescent="0.15">
      <c r="E41" s="33" t="s">
        <v>58</v>
      </c>
      <c r="G41" s="33" t="s">
        <v>58</v>
      </c>
      <c r="K41" s="10">
        <v>0</v>
      </c>
      <c r="L41" s="10">
        <v>1</v>
      </c>
      <c r="M41" s="39" t="s">
        <v>124</v>
      </c>
    </row>
    <row r="42" spans="3:13" ht="15" x14ac:dyDescent="0.15">
      <c r="E42" s="33" t="s">
        <v>58</v>
      </c>
      <c r="H42" s="33" t="s">
        <v>58</v>
      </c>
      <c r="K42" s="43">
        <v>1</v>
      </c>
      <c r="L42" s="10">
        <v>1</v>
      </c>
      <c r="M42" s="39" t="s">
        <v>124</v>
      </c>
    </row>
    <row r="43" spans="3:13" ht="15" x14ac:dyDescent="0.15">
      <c r="E43" s="33" t="s">
        <v>58</v>
      </c>
      <c r="I43" s="33" t="s">
        <v>58</v>
      </c>
      <c r="K43" s="42">
        <v>2</v>
      </c>
      <c r="L43" s="10">
        <v>1</v>
      </c>
      <c r="M43" s="34" t="s">
        <v>79</v>
      </c>
    </row>
    <row r="44" spans="3:13" ht="15" x14ac:dyDescent="0.15">
      <c r="E44" s="33" t="s">
        <v>58</v>
      </c>
      <c r="J44" s="33" t="s">
        <v>58</v>
      </c>
      <c r="K44" s="42">
        <v>3</v>
      </c>
      <c r="L44" s="10">
        <v>1</v>
      </c>
      <c r="M44" s="34" t="s">
        <v>79</v>
      </c>
    </row>
    <row r="45" spans="3:13" x14ac:dyDescent="0.15">
      <c r="C45" t="s">
        <v>125</v>
      </c>
    </row>
    <row r="46" spans="3:13" ht="15" x14ac:dyDescent="0.15">
      <c r="C46" s="29" t="s">
        <v>126</v>
      </c>
    </row>
  </sheetData>
  <phoneticPr fontId="24" type="noConversion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>
      <selection activeCell="D6" sqref="D6"/>
    </sheetView>
  </sheetViews>
  <sheetFormatPr baseColWidth="10" defaultColWidth="8.83203125" defaultRowHeight="14" x14ac:dyDescent="0.15"/>
  <cols>
    <col min="1" max="1" width="9.1640625" customWidth="1"/>
    <col min="2" max="2" width="16.5" customWidth="1"/>
    <col min="3" max="3" width="7.1640625" customWidth="1"/>
    <col min="4" max="4" width="18.1640625" customWidth="1"/>
  </cols>
  <sheetData>
    <row r="1" spans="1:4" x14ac:dyDescent="0.15">
      <c r="A1" t="s">
        <v>2</v>
      </c>
    </row>
    <row r="2" spans="1:4" x14ac:dyDescent="0.15">
      <c r="A2" t="s">
        <v>0</v>
      </c>
      <c r="B2">
        <v>3.14159265358979</v>
      </c>
      <c r="C2" s="1"/>
    </row>
    <row r="3" spans="1:4" x14ac:dyDescent="0.15">
      <c r="A3" t="s">
        <v>8</v>
      </c>
      <c r="B3">
        <f>4*B2</f>
        <v>12.56637061435916</v>
      </c>
      <c r="D3" s="10" t="s">
        <v>130</v>
      </c>
    </row>
    <row r="4" spans="1:4" ht="15" x14ac:dyDescent="0.15">
      <c r="A4" t="s">
        <v>22</v>
      </c>
      <c r="B4">
        <f>4*B2*B2</f>
        <v>39.478417604357354</v>
      </c>
      <c r="D4" s="10"/>
    </row>
    <row r="5" spans="1:4" ht="18" x14ac:dyDescent="0.25">
      <c r="A5" t="s">
        <v>11</v>
      </c>
      <c r="B5" s="2">
        <v>8.8541878170000005E-12</v>
      </c>
      <c r="C5" s="1" t="s">
        <v>13</v>
      </c>
    </row>
    <row r="6" spans="1:4" ht="18" x14ac:dyDescent="0.25">
      <c r="A6" s="4" t="s">
        <v>6</v>
      </c>
      <c r="B6" s="2">
        <f>4*B2*B5</f>
        <v>1.1126500559756569E-10</v>
      </c>
      <c r="C6" s="1" t="s">
        <v>13</v>
      </c>
      <c r="D6">
        <f>LN(B6)</f>
        <v>-22.919106322202055</v>
      </c>
    </row>
    <row r="7" spans="1:4" ht="18" x14ac:dyDescent="0.25">
      <c r="A7" s="3" t="s">
        <v>15</v>
      </c>
      <c r="B7" s="2">
        <f>1/B6</f>
        <v>8987551787.9979191</v>
      </c>
      <c r="C7" s="1"/>
    </row>
    <row r="8" spans="1:4" x14ac:dyDescent="0.15">
      <c r="A8" t="s">
        <v>14</v>
      </c>
      <c r="B8" s="2">
        <v>6.6260693000000002E-34</v>
      </c>
      <c r="C8" s="1" t="s">
        <v>5</v>
      </c>
    </row>
    <row r="9" spans="1:4" ht="15" x14ac:dyDescent="0.15">
      <c r="A9" t="s">
        <v>21</v>
      </c>
      <c r="B9" s="2">
        <f>B8*B8</f>
        <v>4.3904794368402493E-67</v>
      </c>
      <c r="C9" s="1"/>
    </row>
    <row r="10" spans="1:4" ht="15" x14ac:dyDescent="0.2">
      <c r="A10" s="3" t="s">
        <v>19</v>
      </c>
      <c r="B10" s="2">
        <f>B8/(2*B2)</f>
        <v>1.0545716823644559E-34</v>
      </c>
      <c r="C10" s="1" t="s">
        <v>5</v>
      </c>
    </row>
    <row r="11" spans="1:4" ht="16" x14ac:dyDescent="0.2">
      <c r="A11" s="4" t="s">
        <v>18</v>
      </c>
      <c r="B11" s="2">
        <f>POWER(B10,2)</f>
        <v>1.1121214332449988E-68</v>
      </c>
      <c r="C11" s="1" t="s">
        <v>9</v>
      </c>
      <c r="D11">
        <f>LN(B11)</f>
        <v>-156.46951693117043</v>
      </c>
    </row>
    <row r="12" spans="1:4" x14ac:dyDescent="0.15">
      <c r="A12" s="3" t="s">
        <v>1</v>
      </c>
      <c r="B12" s="2">
        <v>1.60217653E-19</v>
      </c>
      <c r="C12" s="1" t="s">
        <v>4</v>
      </c>
    </row>
    <row r="13" spans="1:4" ht="18" x14ac:dyDescent="0.25">
      <c r="A13" s="3" t="s">
        <v>10</v>
      </c>
      <c r="B13" s="2">
        <v>9.1093825999999998E-31</v>
      </c>
      <c r="C13" s="1" t="s">
        <v>3</v>
      </c>
    </row>
    <row r="14" spans="1:4" ht="18" x14ac:dyDescent="0.25">
      <c r="A14" s="4" t="s">
        <v>7</v>
      </c>
      <c r="B14" s="2">
        <f>B12*B12*B13</f>
        <v>2.3383508512155093E-68</v>
      </c>
      <c r="C14" s="1" t="s">
        <v>12</v>
      </c>
      <c r="D14">
        <f>LN(B14)</f>
        <v>-155.72634040712651</v>
      </c>
    </row>
    <row r="15" spans="1:4" ht="31.25" customHeight="1" x14ac:dyDescent="0.15">
      <c r="A15" s="7" t="s">
        <v>20</v>
      </c>
      <c r="B15" s="8">
        <f>B6*B11/B14</f>
        <v>5.2917720807746022E-11</v>
      </c>
      <c r="D15" s="9">
        <f>EXP(D6+D11-D14)</f>
        <v>5.2917720807745912E-11</v>
      </c>
    </row>
    <row r="16" spans="1:4" ht="18" x14ac:dyDescent="0.25">
      <c r="A16" t="s">
        <v>16</v>
      </c>
      <c r="B16" s="2">
        <f>B11/B13</f>
        <v>1.220852698892018E-38</v>
      </c>
    </row>
    <row r="17" spans="1:4" ht="18" x14ac:dyDescent="0.25">
      <c r="A17" t="s">
        <v>17</v>
      </c>
      <c r="B17" s="2">
        <f>(B12/B6)*B12</f>
        <v>2.3070772517347557E-28</v>
      </c>
    </row>
    <row r="18" spans="1:4" ht="20" x14ac:dyDescent="0.25">
      <c r="A18" s="5" t="s">
        <v>20</v>
      </c>
      <c r="B18" s="6">
        <f>B16/B17</f>
        <v>5.2917720807746022E-11</v>
      </c>
    </row>
    <row r="19" spans="1:4" x14ac:dyDescent="0.15">
      <c r="B19" s="2"/>
      <c r="D19" s="11">
        <f>4.3597482E-18*6.022142E+23/1000</f>
        <v>2625.5022744644398</v>
      </c>
    </row>
    <row r="20" spans="1:4" x14ac:dyDescent="0.15">
      <c r="B20" s="2"/>
    </row>
    <row r="21" spans="1:4" x14ac:dyDescent="0.15">
      <c r="B21" s="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90B7-4877-464F-A76E-A0DCE84430D0}">
  <dimension ref="A1"/>
  <sheetViews>
    <sheetView workbookViewId="0"/>
  </sheetViews>
  <sheetFormatPr baseColWidth="10" defaultRowHeight="14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P1.5</vt:lpstr>
      <vt:lpstr>P1.9</vt:lpstr>
      <vt:lpstr>P1.23</vt:lpstr>
      <vt:lpstr>P1.24</vt:lpstr>
      <vt:lpstr>Units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Cernusak</dc:creator>
  <cp:lastModifiedBy>Ivan C.</cp:lastModifiedBy>
  <cp:lastPrinted>2018-11-13T08:47:55Z</cp:lastPrinted>
  <dcterms:created xsi:type="dcterms:W3CDTF">2010-10-10T09:26:18Z</dcterms:created>
  <dcterms:modified xsi:type="dcterms:W3CDTF">2021-11-05T13:01:44Z</dcterms:modified>
</cp:coreProperties>
</file>